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근부" sheetId="1" state="visible" r:id="rId1"/>
  </sheets>
  <definedNames>
    <definedName name="_xlnm.Print_Area" localSheetId="0">'출근부'!$A$1:$AM$30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E1B4B"/>
      <sz val="22"/>
    </font>
    <font>
      <name val="맑은 고딕"/>
      <b val="1"/>
      <color rgb="00334155"/>
      <sz val="10"/>
    </font>
    <font>
      <name val="맑은 고딕"/>
      <color rgb="000F172A"/>
      <sz val="10"/>
    </font>
    <font>
      <name val="맑은 고딕"/>
      <b val="1"/>
      <color rgb="00312E81"/>
      <sz val="10"/>
    </font>
    <font>
      <name val="맑은 고딕"/>
      <color rgb="00475569"/>
      <sz val="9"/>
    </font>
    <font>
      <name val="맑은 고딕"/>
      <b val="1"/>
      <color rgb="000F172A"/>
      <sz val="10"/>
    </font>
    <font>
      <name val="맑은 고딕"/>
      <b val="1"/>
      <sz val="9"/>
    </font>
    <font>
      <name val="맑은 고딕"/>
      <color rgb="00475569"/>
      <sz val="10"/>
    </font>
  </fonts>
  <fills count="4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B7BEC9"/>
      </left>
      <right style="thin">
        <color rgb="00B7BEC9"/>
      </right>
      <top style="thin">
        <color rgb="00B7BEC9"/>
      </top>
      <bottom style="thin">
        <color rgb="00B7BEC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" fontId="3" fillId="0" borderId="1" applyAlignment="1" pivotButton="0" quotePrefix="0" xfId="0">
      <alignment horizontal="center" vertical="center" wrapText="1"/>
    </xf>
    <xf numFmtId="49" fontId="3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1" fontId="4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49" fontId="6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7" fillId="3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center"/>
    </xf>
  </cellXfs>
  <cellStyles count="1">
    <cellStyle name="Normal" xfId="0" builtinId="0" hidden="0"/>
  </cellStyles>
  <dxfs count="2">
    <dxf>
      <fill>
        <patternFill patternType="solid">
          <bgColor rgb="00E2E8F0"/>
        </patternFill>
      </fill>
    </dxf>
    <dxf>
      <font>
        <b val="1"/>
        <color rgb="00B91C1C"/>
      </font>
      <fill>
        <patternFill patternType="solid"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O30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11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  <col width="3.3" customWidth="1" min="25" max="25"/>
    <col width="3.3" customWidth="1" min="26" max="26"/>
    <col width="3.3" customWidth="1" min="27" max="27"/>
    <col width="3.3" customWidth="1" min="28" max="28"/>
    <col width="3.3" customWidth="1" min="29" max="29"/>
    <col width="3.3" customWidth="1" min="30" max="30"/>
    <col width="3.3" customWidth="1" min="31" max="31"/>
    <col width="3.3" customWidth="1" min="32" max="32"/>
    <col width="3.3" customWidth="1" min="33" max="33"/>
    <col width="8.5" customWidth="1" min="34" max="34"/>
    <col width="8.5" customWidth="1" min="35" max="35"/>
    <col width="8.5" customWidth="1" min="36" max="36"/>
    <col width="8.5" customWidth="1" min="37" max="37"/>
    <col width="8.5" customWidth="1" min="38" max="38"/>
    <col width="14" customWidth="1" min="39" max="39"/>
    <col width="3" customWidth="1" min="40" max="40"/>
    <col width="80" customWidth="1" min="41" max="41"/>
  </cols>
  <sheetData>
    <row r="1">
      <c r="A1" s="1" t="inlineStr">
        <is>
          <t>출 근 부</t>
        </is>
      </c>
    </row>
    <row r="2"/>
    <row r="3" ht="22" customHeight="1">
      <c r="A3" s="2" t="inlineStr">
        <is>
          <t>연도</t>
        </is>
      </c>
      <c r="B3" s="3" t="n"/>
      <c r="C3" s="4" t="n">
        <v>2026</v>
      </c>
      <c r="D3" s="3" t="n"/>
      <c r="E3" s="3" t="n"/>
      <c r="F3" s="3" t="n"/>
      <c r="G3" s="2" t="inlineStr">
        <is>
          <t>월</t>
        </is>
      </c>
      <c r="H3" s="3" t="n"/>
      <c r="I3" s="3" t="n"/>
      <c r="J3" s="4" t="n">
        <v>10</v>
      </c>
      <c r="K3" s="3" t="n"/>
      <c r="L3" s="3" t="n"/>
      <c r="M3" s="3" t="n"/>
      <c r="N3" s="2" t="inlineStr">
        <is>
          <t>부서·반</t>
        </is>
      </c>
      <c r="O3" s="3" t="n"/>
      <c r="P3" s="3" t="n"/>
      <c r="Q3" s="3" t="n"/>
      <c r="R3" s="5" t="n"/>
      <c r="S3" s="3" t="n"/>
      <c r="T3" s="3" t="n"/>
      <c r="U3" s="3" t="n"/>
      <c r="V3" s="3" t="n"/>
      <c r="W3" s="3" t="n"/>
      <c r="X3" s="3" t="n"/>
      <c r="Y3" s="3" t="n"/>
      <c r="Z3" s="3" t="n"/>
      <c r="AO3" s="6" t="inlineStr">
        <is>
          <t>쓰는 법  (이 칸의 글은 인쇄되지 않습니다)</t>
        </is>
      </c>
    </row>
    <row r="4">
      <c r="AO4" s="7" t="inlineStr">
        <is>
          <t>· 맨 위에 연도와 월을 적으면 날짜와 요일이 저절로 바뀌고, 말일 뒤 칸과 토·일은 회색이 됩니다.</t>
        </is>
      </c>
    </row>
    <row r="5" ht="20" customHeight="1">
      <c r="A5" s="8" t="inlineStr">
        <is>
          <t>번호</t>
        </is>
      </c>
      <c r="B5" s="8" t="inlineStr">
        <is>
          <t>이름</t>
        </is>
      </c>
      <c r="C5" s="9">
        <f>IF(1&lt;=DAY(DATE($C$3,$J$3+1,0)),1,"")</f>
        <v/>
      </c>
      <c r="D5" s="9">
        <f>IF(2&lt;=DAY(DATE($C$3,$J$3+1,0)),2,"")</f>
        <v/>
      </c>
      <c r="E5" s="9">
        <f>IF(3&lt;=DAY(DATE($C$3,$J$3+1,0)),3,"")</f>
        <v/>
      </c>
      <c r="F5" s="9">
        <f>IF(4&lt;=DAY(DATE($C$3,$J$3+1,0)),4,"")</f>
        <v/>
      </c>
      <c r="G5" s="9">
        <f>IF(5&lt;=DAY(DATE($C$3,$J$3+1,0)),5,"")</f>
        <v/>
      </c>
      <c r="H5" s="9">
        <f>IF(6&lt;=DAY(DATE($C$3,$J$3+1,0)),6,"")</f>
        <v/>
      </c>
      <c r="I5" s="9">
        <f>IF(7&lt;=DAY(DATE($C$3,$J$3+1,0)),7,"")</f>
        <v/>
      </c>
      <c r="J5" s="9">
        <f>IF(8&lt;=DAY(DATE($C$3,$J$3+1,0)),8,"")</f>
        <v/>
      </c>
      <c r="K5" s="9">
        <f>IF(9&lt;=DAY(DATE($C$3,$J$3+1,0)),9,"")</f>
        <v/>
      </c>
      <c r="L5" s="9">
        <f>IF(10&lt;=DAY(DATE($C$3,$J$3+1,0)),10,"")</f>
        <v/>
      </c>
      <c r="M5" s="9">
        <f>IF(11&lt;=DAY(DATE($C$3,$J$3+1,0)),11,"")</f>
        <v/>
      </c>
      <c r="N5" s="9">
        <f>IF(12&lt;=DAY(DATE($C$3,$J$3+1,0)),12,"")</f>
        <v/>
      </c>
      <c r="O5" s="9">
        <f>IF(13&lt;=DAY(DATE($C$3,$J$3+1,0)),13,"")</f>
        <v/>
      </c>
      <c r="P5" s="9">
        <f>IF(14&lt;=DAY(DATE($C$3,$J$3+1,0)),14,"")</f>
        <v/>
      </c>
      <c r="Q5" s="9">
        <f>IF(15&lt;=DAY(DATE($C$3,$J$3+1,0)),15,"")</f>
        <v/>
      </c>
      <c r="R5" s="9">
        <f>IF(16&lt;=DAY(DATE($C$3,$J$3+1,0)),16,"")</f>
        <v/>
      </c>
      <c r="S5" s="9">
        <f>IF(17&lt;=DAY(DATE($C$3,$J$3+1,0)),17,"")</f>
        <v/>
      </c>
      <c r="T5" s="9">
        <f>IF(18&lt;=DAY(DATE($C$3,$J$3+1,0)),18,"")</f>
        <v/>
      </c>
      <c r="U5" s="9">
        <f>IF(19&lt;=DAY(DATE($C$3,$J$3+1,0)),19,"")</f>
        <v/>
      </c>
      <c r="V5" s="9">
        <f>IF(20&lt;=DAY(DATE($C$3,$J$3+1,0)),20,"")</f>
        <v/>
      </c>
      <c r="W5" s="9">
        <f>IF(21&lt;=DAY(DATE($C$3,$J$3+1,0)),21,"")</f>
        <v/>
      </c>
      <c r="X5" s="9">
        <f>IF(22&lt;=DAY(DATE($C$3,$J$3+1,0)),22,"")</f>
        <v/>
      </c>
      <c r="Y5" s="9">
        <f>IF(23&lt;=DAY(DATE($C$3,$J$3+1,0)),23,"")</f>
        <v/>
      </c>
      <c r="Z5" s="9">
        <f>IF(24&lt;=DAY(DATE($C$3,$J$3+1,0)),24,"")</f>
        <v/>
      </c>
      <c r="AA5" s="9">
        <f>IF(25&lt;=DAY(DATE($C$3,$J$3+1,0)),25,"")</f>
        <v/>
      </c>
      <c r="AB5" s="9">
        <f>IF(26&lt;=DAY(DATE($C$3,$J$3+1,0)),26,"")</f>
        <v/>
      </c>
      <c r="AC5" s="9">
        <f>IF(27&lt;=DAY(DATE($C$3,$J$3+1,0)),27,"")</f>
        <v/>
      </c>
      <c r="AD5" s="9">
        <f>IF(28&lt;=DAY(DATE($C$3,$J$3+1,0)),28,"")</f>
        <v/>
      </c>
      <c r="AE5" s="9">
        <f>IF(29&lt;=DAY(DATE($C$3,$J$3+1,0)),29,"")</f>
        <v/>
      </c>
      <c r="AF5" s="9">
        <f>IF(30&lt;=DAY(DATE($C$3,$J$3+1,0)),30,"")</f>
        <v/>
      </c>
      <c r="AG5" s="9">
        <f>IF(31&lt;=DAY(DATE($C$3,$J$3+1,0)),31,"")</f>
        <v/>
      </c>
      <c r="AH5" s="8" t="inlineStr">
        <is>
          <t>출근일수</t>
        </is>
      </c>
      <c r="AI5" s="8" t="inlineStr">
        <is>
          <t>결근</t>
        </is>
      </c>
      <c r="AJ5" s="8" t="inlineStr">
        <is>
          <t>연차</t>
        </is>
      </c>
      <c r="AK5" s="8" t="inlineStr">
        <is>
          <t>반차</t>
        </is>
      </c>
      <c r="AL5" s="8" t="inlineStr">
        <is>
          <t>지각</t>
        </is>
      </c>
      <c r="AM5" s="8" t="inlineStr">
        <is>
          <t>비고</t>
        </is>
      </c>
      <c r="AO5" s="7" t="inlineStr">
        <is>
          <t>· 칸을 누르면 목록이 나옵니다. 출=출근 · 결=결근 · 연=연차 · 반=반차 · 지=지각(출근으로 셉니다) · 휴=휴무·공휴일.</t>
        </is>
      </c>
    </row>
    <row r="6" ht="18" customHeight="1">
      <c r="A6" s="3" t="n"/>
      <c r="B6" s="3" t="n"/>
      <c r="C6" s="10">
        <f>IF(C5="","",CHOOSE(WEEKDAY(DATE($C$3,$J$3,C5)),"일","월","화","수","목","금","토"))</f>
        <v/>
      </c>
      <c r="D6" s="10">
        <f>IF(D5="","",CHOOSE(WEEKDAY(DATE($C$3,$J$3,D5)),"일","월","화","수","목","금","토"))</f>
        <v/>
      </c>
      <c r="E6" s="10">
        <f>IF(E5="","",CHOOSE(WEEKDAY(DATE($C$3,$J$3,E5)),"일","월","화","수","목","금","토"))</f>
        <v/>
      </c>
      <c r="F6" s="10">
        <f>IF(F5="","",CHOOSE(WEEKDAY(DATE($C$3,$J$3,F5)),"일","월","화","수","목","금","토"))</f>
        <v/>
      </c>
      <c r="G6" s="10">
        <f>IF(G5="","",CHOOSE(WEEKDAY(DATE($C$3,$J$3,G5)),"일","월","화","수","목","금","토"))</f>
        <v/>
      </c>
      <c r="H6" s="10">
        <f>IF(H5="","",CHOOSE(WEEKDAY(DATE($C$3,$J$3,H5)),"일","월","화","수","목","금","토"))</f>
        <v/>
      </c>
      <c r="I6" s="10">
        <f>IF(I5="","",CHOOSE(WEEKDAY(DATE($C$3,$J$3,I5)),"일","월","화","수","목","금","토"))</f>
        <v/>
      </c>
      <c r="J6" s="10">
        <f>IF(J5="","",CHOOSE(WEEKDAY(DATE($C$3,$J$3,J5)),"일","월","화","수","목","금","토"))</f>
        <v/>
      </c>
      <c r="K6" s="10">
        <f>IF(K5="","",CHOOSE(WEEKDAY(DATE($C$3,$J$3,K5)),"일","월","화","수","목","금","토"))</f>
        <v/>
      </c>
      <c r="L6" s="10">
        <f>IF(L5="","",CHOOSE(WEEKDAY(DATE($C$3,$J$3,L5)),"일","월","화","수","목","금","토"))</f>
        <v/>
      </c>
      <c r="M6" s="10">
        <f>IF(M5="","",CHOOSE(WEEKDAY(DATE($C$3,$J$3,M5)),"일","월","화","수","목","금","토"))</f>
        <v/>
      </c>
      <c r="N6" s="10">
        <f>IF(N5="","",CHOOSE(WEEKDAY(DATE($C$3,$J$3,N5)),"일","월","화","수","목","금","토"))</f>
        <v/>
      </c>
      <c r="O6" s="10">
        <f>IF(O5="","",CHOOSE(WEEKDAY(DATE($C$3,$J$3,O5)),"일","월","화","수","목","금","토"))</f>
        <v/>
      </c>
      <c r="P6" s="10">
        <f>IF(P5="","",CHOOSE(WEEKDAY(DATE($C$3,$J$3,P5)),"일","월","화","수","목","금","토"))</f>
        <v/>
      </c>
      <c r="Q6" s="10">
        <f>IF(Q5="","",CHOOSE(WEEKDAY(DATE($C$3,$J$3,Q5)),"일","월","화","수","목","금","토"))</f>
        <v/>
      </c>
      <c r="R6" s="10">
        <f>IF(R5="","",CHOOSE(WEEKDAY(DATE($C$3,$J$3,R5)),"일","월","화","수","목","금","토"))</f>
        <v/>
      </c>
      <c r="S6" s="10">
        <f>IF(S5="","",CHOOSE(WEEKDAY(DATE($C$3,$J$3,S5)),"일","월","화","수","목","금","토"))</f>
        <v/>
      </c>
      <c r="T6" s="10">
        <f>IF(T5="","",CHOOSE(WEEKDAY(DATE($C$3,$J$3,T5)),"일","월","화","수","목","금","토"))</f>
        <v/>
      </c>
      <c r="U6" s="10">
        <f>IF(U5="","",CHOOSE(WEEKDAY(DATE($C$3,$J$3,U5)),"일","월","화","수","목","금","토"))</f>
        <v/>
      </c>
      <c r="V6" s="10">
        <f>IF(V5="","",CHOOSE(WEEKDAY(DATE($C$3,$J$3,V5)),"일","월","화","수","목","금","토"))</f>
        <v/>
      </c>
      <c r="W6" s="10">
        <f>IF(W5="","",CHOOSE(WEEKDAY(DATE($C$3,$J$3,W5)),"일","월","화","수","목","금","토"))</f>
        <v/>
      </c>
      <c r="X6" s="10">
        <f>IF(X5="","",CHOOSE(WEEKDAY(DATE($C$3,$J$3,X5)),"일","월","화","수","목","금","토"))</f>
        <v/>
      </c>
      <c r="Y6" s="10">
        <f>IF(Y5="","",CHOOSE(WEEKDAY(DATE($C$3,$J$3,Y5)),"일","월","화","수","목","금","토"))</f>
        <v/>
      </c>
      <c r="Z6" s="10">
        <f>IF(Z5="","",CHOOSE(WEEKDAY(DATE($C$3,$J$3,Z5)),"일","월","화","수","목","금","토"))</f>
        <v/>
      </c>
      <c r="AA6" s="10">
        <f>IF(AA5="","",CHOOSE(WEEKDAY(DATE($C$3,$J$3,AA5)),"일","월","화","수","목","금","토"))</f>
        <v/>
      </c>
      <c r="AB6" s="10">
        <f>IF(AB5="","",CHOOSE(WEEKDAY(DATE($C$3,$J$3,AB5)),"일","월","화","수","목","금","토"))</f>
        <v/>
      </c>
      <c r="AC6" s="10">
        <f>IF(AC5="","",CHOOSE(WEEKDAY(DATE($C$3,$J$3,AC5)),"일","월","화","수","목","금","토"))</f>
        <v/>
      </c>
      <c r="AD6" s="10">
        <f>IF(AD5="","",CHOOSE(WEEKDAY(DATE($C$3,$J$3,AD5)),"일","월","화","수","목","금","토"))</f>
        <v/>
      </c>
      <c r="AE6" s="10">
        <f>IF(AE5="","",CHOOSE(WEEKDAY(DATE($C$3,$J$3,AE5)),"일","월","화","수","목","금","토"))</f>
        <v/>
      </c>
      <c r="AF6" s="10">
        <f>IF(AF5="","",CHOOSE(WEEKDAY(DATE($C$3,$J$3,AF5)),"일","월","화","수","목","금","토"))</f>
        <v/>
      </c>
      <c r="AG6" s="10">
        <f>IF(AG5="","",CHOOSE(WEEKDAY(DATE($C$3,$J$3,AG5)),"일","월","화","수","목","금","토"))</f>
        <v/>
      </c>
      <c r="AH6" s="3" t="n"/>
      <c r="AI6" s="3" t="n"/>
      <c r="AJ6" s="3" t="n"/>
      <c r="AK6" s="3" t="n"/>
      <c r="AL6" s="3" t="n"/>
      <c r="AM6" s="3" t="n"/>
      <c r="AO6" s="7" t="inlineStr">
        <is>
          <t>· 회색 칸(출근일수·결근·연차·반차·지각, 아래 출근 인원)은 저절로 나옵니다. 출근일수에서 반차는 0.5일로 셉니다.</t>
        </is>
      </c>
    </row>
    <row r="7" ht="22" customHeight="1">
      <c r="A7" s="11" t="n">
        <v>1</v>
      </c>
      <c r="B7" s="5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 t="n"/>
      <c r="U7" s="12" t="n"/>
      <c r="V7" s="12" t="n"/>
      <c r="W7" s="12" t="n"/>
      <c r="X7" s="12" t="n"/>
      <c r="Y7" s="12" t="n"/>
      <c r="Z7" s="12" t="n"/>
      <c r="AA7" s="12" t="n"/>
      <c r="AB7" s="12" t="n"/>
      <c r="AC7" s="12" t="n"/>
      <c r="AD7" s="12" t="n"/>
      <c r="AE7" s="12" t="n"/>
      <c r="AF7" s="12" t="n"/>
      <c r="AG7" s="12" t="n"/>
      <c r="AH7" s="13">
        <f>COUNTIF(C7:AG7,"출")+COUNTIF(C7:AG7,"지")+0.5*COUNTIF(C7:AG7,"반")</f>
        <v/>
      </c>
      <c r="AI7" s="13">
        <f>COUNTIF(C7:AG7,"결")</f>
        <v/>
      </c>
      <c r="AJ7" s="13">
        <f>COUNTIF(C7:AG7,"연")</f>
        <v/>
      </c>
      <c r="AK7" s="13">
        <f>COUNTIF(C7:AG7,"반")</f>
        <v/>
      </c>
      <c r="AL7" s="13">
        <f>COUNTIF(C7:AG7,"지")</f>
        <v/>
      </c>
      <c r="AM7" s="5" t="n"/>
      <c r="AO7" s="7" t="inlineStr">
        <is>
          <t>· 결근이 한 번이라도 있으면 결근 칸이 빨갛게 바뀝니다.</t>
        </is>
      </c>
    </row>
    <row r="8" ht="22" customHeight="1">
      <c r="A8" s="11" t="n">
        <v>2</v>
      </c>
      <c r="B8" s="5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3">
        <f>COUNTIF(C8:AG8,"출")+COUNTIF(C8:AG8,"지")+0.5*COUNTIF(C8:AG8,"반")</f>
        <v/>
      </c>
      <c r="AI8" s="13">
        <f>COUNTIF(C8:AG8,"결")</f>
        <v/>
      </c>
      <c r="AJ8" s="13">
        <f>COUNTIF(C8:AG8,"연")</f>
        <v/>
      </c>
      <c r="AK8" s="13">
        <f>COUNTIF(C8:AG8,"반")</f>
        <v/>
      </c>
      <c r="AL8" s="13">
        <f>COUNTIF(C8:AG8,"지")</f>
        <v/>
      </c>
      <c r="AM8" s="5" t="n"/>
      <c r="AO8" s="7" t="inlineStr">
        <is>
          <t>· 반차는 연차 칸에 0.5일로 더해 세지 않고 반차 칸에 따로 셉니다(연차 사용 일수 = 연차 + 반차 × 0.5).</t>
        </is>
      </c>
    </row>
    <row r="9" ht="22" customHeight="1">
      <c r="A9" s="11" t="n">
        <v>3</v>
      </c>
      <c r="B9" s="5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2" t="n"/>
      <c r="AH9" s="13">
        <f>COUNTIF(C9:AG9,"출")+COUNTIF(C9:AG9,"지")+0.5*COUNTIF(C9:AG9,"반")</f>
        <v/>
      </c>
      <c r="AI9" s="13">
        <f>COUNTIF(C9:AG9,"결")</f>
        <v/>
      </c>
      <c r="AJ9" s="13">
        <f>COUNTIF(C9:AG9,"연")</f>
        <v/>
      </c>
      <c r="AK9" s="13">
        <f>COUNTIF(C9:AG9,"반")</f>
        <v/>
      </c>
      <c r="AL9" s="13">
        <f>COUNTIF(C9:AG9,"지")</f>
        <v/>
      </c>
      <c r="AM9" s="5" t="n"/>
      <c r="AO9" s="7" t="inlineStr">
        <is>
          <t>· 이 서식은 법으로 정해진 양식이 아니며, 임금·연차를 계산해 주지 않습니다. 급여는 회사 기준으로 따로 계산하십시오.</t>
        </is>
      </c>
    </row>
    <row r="10" ht="22" customHeight="1">
      <c r="A10" s="11" t="n">
        <v>4</v>
      </c>
      <c r="B10" s="5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2" t="n"/>
      <c r="AH10" s="13">
        <f>COUNTIF(C10:AG10,"출")+COUNTIF(C10:AG10,"지")+0.5*COUNTIF(C10:AG10,"반")</f>
        <v/>
      </c>
      <c r="AI10" s="13">
        <f>COUNTIF(C10:AG10,"결")</f>
        <v/>
      </c>
      <c r="AJ10" s="13">
        <f>COUNTIF(C10:AG10,"연")</f>
        <v/>
      </c>
      <c r="AK10" s="13">
        <f>COUNTIF(C10:AG10,"반")</f>
        <v/>
      </c>
      <c r="AL10" s="13">
        <f>COUNTIF(C10:AG10,"지")</f>
        <v/>
      </c>
      <c r="AM10" s="5" t="n"/>
      <c r="AO10" s="7" t="inlineStr">
        <is>
          <t>· 사람이 20명을 넘으면 이 시트를 복사해 쓰시면 됩니다.</t>
        </is>
      </c>
    </row>
    <row r="11" ht="22" customHeight="1">
      <c r="A11" s="11" t="n">
        <v>5</v>
      </c>
      <c r="B11" s="5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2" t="n"/>
      <c r="AH11" s="13">
        <f>COUNTIF(C11:AG11,"출")+COUNTIF(C11:AG11,"지")+0.5*COUNTIF(C11:AG11,"반")</f>
        <v/>
      </c>
      <c r="AI11" s="13">
        <f>COUNTIF(C11:AG11,"결")</f>
        <v/>
      </c>
      <c r="AJ11" s="13">
        <f>COUNTIF(C11:AG11,"연")</f>
        <v/>
      </c>
      <c r="AK11" s="13">
        <f>COUNTIF(C11:AG11,"반")</f>
        <v/>
      </c>
      <c r="AL11" s="13">
        <f>COUNTIF(C11:AG11,"지")</f>
        <v/>
      </c>
      <c r="AM11" s="5" t="n"/>
    </row>
    <row r="12" ht="22" customHeight="1">
      <c r="A12" s="11" t="n">
        <v>6</v>
      </c>
      <c r="B12" s="5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2" t="n"/>
      <c r="AH12" s="13">
        <f>COUNTIF(C12:AG12,"출")+COUNTIF(C12:AG12,"지")+0.5*COUNTIF(C12:AG12,"반")</f>
        <v/>
      </c>
      <c r="AI12" s="13">
        <f>COUNTIF(C12:AG12,"결")</f>
        <v/>
      </c>
      <c r="AJ12" s="13">
        <f>COUNTIF(C12:AG12,"연")</f>
        <v/>
      </c>
      <c r="AK12" s="13">
        <f>COUNTIF(C12:AG12,"반")</f>
        <v/>
      </c>
      <c r="AL12" s="13">
        <f>COUNTIF(C12:AG12,"지")</f>
        <v/>
      </c>
      <c r="AM12" s="5" t="n"/>
    </row>
    <row r="13" ht="22" customHeight="1">
      <c r="A13" s="11" t="n">
        <v>7</v>
      </c>
      <c r="B13" s="5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2" t="n"/>
      <c r="AH13" s="13">
        <f>COUNTIF(C13:AG13,"출")+COUNTIF(C13:AG13,"지")+0.5*COUNTIF(C13:AG13,"반")</f>
        <v/>
      </c>
      <c r="AI13" s="13">
        <f>COUNTIF(C13:AG13,"결")</f>
        <v/>
      </c>
      <c r="AJ13" s="13">
        <f>COUNTIF(C13:AG13,"연")</f>
        <v/>
      </c>
      <c r="AK13" s="13">
        <f>COUNTIF(C13:AG13,"반")</f>
        <v/>
      </c>
      <c r="AL13" s="13">
        <f>COUNTIF(C13:AG13,"지")</f>
        <v/>
      </c>
      <c r="AM13" s="5" t="n"/>
    </row>
    <row r="14" ht="22" customHeight="1">
      <c r="A14" s="11" t="n">
        <v>8</v>
      </c>
      <c r="B14" s="5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2" t="n"/>
      <c r="AH14" s="13">
        <f>COUNTIF(C14:AG14,"출")+COUNTIF(C14:AG14,"지")+0.5*COUNTIF(C14:AG14,"반")</f>
        <v/>
      </c>
      <c r="AI14" s="13">
        <f>COUNTIF(C14:AG14,"결")</f>
        <v/>
      </c>
      <c r="AJ14" s="13">
        <f>COUNTIF(C14:AG14,"연")</f>
        <v/>
      </c>
      <c r="AK14" s="13">
        <f>COUNTIF(C14:AG14,"반")</f>
        <v/>
      </c>
      <c r="AL14" s="13">
        <f>COUNTIF(C14:AG14,"지")</f>
        <v/>
      </c>
      <c r="AM14" s="5" t="n"/>
    </row>
    <row r="15" ht="22" customHeight="1">
      <c r="A15" s="11" t="n">
        <v>9</v>
      </c>
      <c r="B15" s="5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2" t="n"/>
      <c r="AH15" s="13">
        <f>COUNTIF(C15:AG15,"출")+COUNTIF(C15:AG15,"지")+0.5*COUNTIF(C15:AG15,"반")</f>
        <v/>
      </c>
      <c r="AI15" s="13">
        <f>COUNTIF(C15:AG15,"결")</f>
        <v/>
      </c>
      <c r="AJ15" s="13">
        <f>COUNTIF(C15:AG15,"연")</f>
        <v/>
      </c>
      <c r="AK15" s="13">
        <f>COUNTIF(C15:AG15,"반")</f>
        <v/>
      </c>
      <c r="AL15" s="13">
        <f>COUNTIF(C15:AG15,"지")</f>
        <v/>
      </c>
      <c r="AM15" s="5" t="n"/>
    </row>
    <row r="16" ht="22" customHeight="1">
      <c r="A16" s="11" t="n">
        <v>10</v>
      </c>
      <c r="B16" s="5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2" t="n"/>
      <c r="AH16" s="13">
        <f>COUNTIF(C16:AG16,"출")+COUNTIF(C16:AG16,"지")+0.5*COUNTIF(C16:AG16,"반")</f>
        <v/>
      </c>
      <c r="AI16" s="13">
        <f>COUNTIF(C16:AG16,"결")</f>
        <v/>
      </c>
      <c r="AJ16" s="13">
        <f>COUNTIF(C16:AG16,"연")</f>
        <v/>
      </c>
      <c r="AK16" s="13">
        <f>COUNTIF(C16:AG16,"반")</f>
        <v/>
      </c>
      <c r="AL16" s="13">
        <f>COUNTIF(C16:AG16,"지")</f>
        <v/>
      </c>
      <c r="AM16" s="5" t="n"/>
    </row>
    <row r="17" ht="22" customHeight="1">
      <c r="A17" s="11" t="n">
        <v>11</v>
      </c>
      <c r="B17" s="5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2" t="n"/>
      <c r="AH17" s="13">
        <f>COUNTIF(C17:AG17,"출")+COUNTIF(C17:AG17,"지")+0.5*COUNTIF(C17:AG17,"반")</f>
        <v/>
      </c>
      <c r="AI17" s="13">
        <f>COUNTIF(C17:AG17,"결")</f>
        <v/>
      </c>
      <c r="AJ17" s="13">
        <f>COUNTIF(C17:AG17,"연")</f>
        <v/>
      </c>
      <c r="AK17" s="13">
        <f>COUNTIF(C17:AG17,"반")</f>
        <v/>
      </c>
      <c r="AL17" s="13">
        <f>COUNTIF(C17:AG17,"지")</f>
        <v/>
      </c>
      <c r="AM17" s="5" t="n"/>
    </row>
    <row r="18" ht="22" customHeight="1">
      <c r="A18" s="11" t="n">
        <v>12</v>
      </c>
      <c r="B18" s="5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2" t="n"/>
      <c r="AH18" s="13">
        <f>COUNTIF(C18:AG18,"출")+COUNTIF(C18:AG18,"지")+0.5*COUNTIF(C18:AG18,"반")</f>
        <v/>
      </c>
      <c r="AI18" s="13">
        <f>COUNTIF(C18:AG18,"결")</f>
        <v/>
      </c>
      <c r="AJ18" s="13">
        <f>COUNTIF(C18:AG18,"연")</f>
        <v/>
      </c>
      <c r="AK18" s="13">
        <f>COUNTIF(C18:AG18,"반")</f>
        <v/>
      </c>
      <c r="AL18" s="13">
        <f>COUNTIF(C18:AG18,"지")</f>
        <v/>
      </c>
      <c r="AM18" s="5" t="n"/>
    </row>
    <row r="19" ht="22" customHeight="1">
      <c r="A19" s="11" t="n">
        <v>13</v>
      </c>
      <c r="B19" s="5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2" t="n"/>
      <c r="AH19" s="13">
        <f>COUNTIF(C19:AG19,"출")+COUNTIF(C19:AG19,"지")+0.5*COUNTIF(C19:AG19,"반")</f>
        <v/>
      </c>
      <c r="AI19" s="13">
        <f>COUNTIF(C19:AG19,"결")</f>
        <v/>
      </c>
      <c r="AJ19" s="13">
        <f>COUNTIF(C19:AG19,"연")</f>
        <v/>
      </c>
      <c r="AK19" s="13">
        <f>COUNTIF(C19:AG19,"반")</f>
        <v/>
      </c>
      <c r="AL19" s="13">
        <f>COUNTIF(C19:AG19,"지")</f>
        <v/>
      </c>
      <c r="AM19" s="5" t="n"/>
    </row>
    <row r="20" ht="22" customHeight="1">
      <c r="A20" s="11" t="n">
        <v>14</v>
      </c>
      <c r="B20" s="5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2" t="n"/>
      <c r="AH20" s="13">
        <f>COUNTIF(C20:AG20,"출")+COUNTIF(C20:AG20,"지")+0.5*COUNTIF(C20:AG20,"반")</f>
        <v/>
      </c>
      <c r="AI20" s="13">
        <f>COUNTIF(C20:AG20,"결")</f>
        <v/>
      </c>
      <c r="AJ20" s="13">
        <f>COUNTIF(C20:AG20,"연")</f>
        <v/>
      </c>
      <c r="AK20" s="13">
        <f>COUNTIF(C20:AG20,"반")</f>
        <v/>
      </c>
      <c r="AL20" s="13">
        <f>COUNTIF(C20:AG20,"지")</f>
        <v/>
      </c>
      <c r="AM20" s="5" t="n"/>
    </row>
    <row r="21" ht="22" customHeight="1">
      <c r="A21" s="11" t="n">
        <v>15</v>
      </c>
      <c r="B21" s="5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  <c r="V21" s="12" t="n"/>
      <c r="W21" s="12" t="n"/>
      <c r="X21" s="12" t="n"/>
      <c r="Y21" s="12" t="n"/>
      <c r="Z21" s="12" t="n"/>
      <c r="AA21" s="12" t="n"/>
      <c r="AB21" s="12" t="n"/>
      <c r="AC21" s="12" t="n"/>
      <c r="AD21" s="12" t="n"/>
      <c r="AE21" s="12" t="n"/>
      <c r="AF21" s="12" t="n"/>
      <c r="AG21" s="12" t="n"/>
      <c r="AH21" s="13">
        <f>COUNTIF(C21:AG21,"출")+COUNTIF(C21:AG21,"지")+0.5*COUNTIF(C21:AG21,"반")</f>
        <v/>
      </c>
      <c r="AI21" s="13">
        <f>COUNTIF(C21:AG21,"결")</f>
        <v/>
      </c>
      <c r="AJ21" s="13">
        <f>COUNTIF(C21:AG21,"연")</f>
        <v/>
      </c>
      <c r="AK21" s="13">
        <f>COUNTIF(C21:AG21,"반")</f>
        <v/>
      </c>
      <c r="AL21" s="13">
        <f>COUNTIF(C21:AG21,"지")</f>
        <v/>
      </c>
      <c r="AM21" s="5" t="n"/>
    </row>
    <row r="22" ht="22" customHeight="1">
      <c r="A22" s="11" t="n">
        <v>16</v>
      </c>
      <c r="B22" s="5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  <c r="V22" s="12" t="n"/>
      <c r="W22" s="12" t="n"/>
      <c r="X22" s="12" t="n"/>
      <c r="Y22" s="12" t="n"/>
      <c r="Z22" s="12" t="n"/>
      <c r="AA22" s="12" t="n"/>
      <c r="AB22" s="12" t="n"/>
      <c r="AC22" s="12" t="n"/>
      <c r="AD22" s="12" t="n"/>
      <c r="AE22" s="12" t="n"/>
      <c r="AF22" s="12" t="n"/>
      <c r="AG22" s="12" t="n"/>
      <c r="AH22" s="13">
        <f>COUNTIF(C22:AG22,"출")+COUNTIF(C22:AG22,"지")+0.5*COUNTIF(C22:AG22,"반")</f>
        <v/>
      </c>
      <c r="AI22" s="13">
        <f>COUNTIF(C22:AG22,"결")</f>
        <v/>
      </c>
      <c r="AJ22" s="13">
        <f>COUNTIF(C22:AG22,"연")</f>
        <v/>
      </c>
      <c r="AK22" s="13">
        <f>COUNTIF(C22:AG22,"반")</f>
        <v/>
      </c>
      <c r="AL22" s="13">
        <f>COUNTIF(C22:AG22,"지")</f>
        <v/>
      </c>
      <c r="AM22" s="5" t="n"/>
    </row>
    <row r="23" ht="22" customHeight="1">
      <c r="A23" s="11" t="n">
        <v>17</v>
      </c>
      <c r="B23" s="5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  <c r="W23" s="12" t="n"/>
      <c r="X23" s="12" t="n"/>
      <c r="Y23" s="12" t="n"/>
      <c r="Z23" s="12" t="n"/>
      <c r="AA23" s="12" t="n"/>
      <c r="AB23" s="12" t="n"/>
      <c r="AC23" s="12" t="n"/>
      <c r="AD23" s="12" t="n"/>
      <c r="AE23" s="12" t="n"/>
      <c r="AF23" s="12" t="n"/>
      <c r="AG23" s="12" t="n"/>
      <c r="AH23" s="13">
        <f>COUNTIF(C23:AG23,"출")+COUNTIF(C23:AG23,"지")+0.5*COUNTIF(C23:AG23,"반")</f>
        <v/>
      </c>
      <c r="AI23" s="13">
        <f>COUNTIF(C23:AG23,"결")</f>
        <v/>
      </c>
      <c r="AJ23" s="13">
        <f>COUNTIF(C23:AG23,"연")</f>
        <v/>
      </c>
      <c r="AK23" s="13">
        <f>COUNTIF(C23:AG23,"반")</f>
        <v/>
      </c>
      <c r="AL23" s="13">
        <f>COUNTIF(C23:AG23,"지")</f>
        <v/>
      </c>
      <c r="AM23" s="5" t="n"/>
    </row>
    <row r="24" ht="22" customHeight="1">
      <c r="A24" s="11" t="n">
        <v>18</v>
      </c>
      <c r="B24" s="5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  <c r="V24" s="12" t="n"/>
      <c r="W24" s="12" t="n"/>
      <c r="X24" s="12" t="n"/>
      <c r="Y24" s="12" t="n"/>
      <c r="Z24" s="12" t="n"/>
      <c r="AA24" s="12" t="n"/>
      <c r="AB24" s="12" t="n"/>
      <c r="AC24" s="12" t="n"/>
      <c r="AD24" s="12" t="n"/>
      <c r="AE24" s="12" t="n"/>
      <c r="AF24" s="12" t="n"/>
      <c r="AG24" s="12" t="n"/>
      <c r="AH24" s="13">
        <f>COUNTIF(C24:AG24,"출")+COUNTIF(C24:AG24,"지")+0.5*COUNTIF(C24:AG24,"반")</f>
        <v/>
      </c>
      <c r="AI24" s="13">
        <f>COUNTIF(C24:AG24,"결")</f>
        <v/>
      </c>
      <c r="AJ24" s="13">
        <f>COUNTIF(C24:AG24,"연")</f>
        <v/>
      </c>
      <c r="AK24" s="13">
        <f>COUNTIF(C24:AG24,"반")</f>
        <v/>
      </c>
      <c r="AL24" s="13">
        <f>COUNTIF(C24:AG24,"지")</f>
        <v/>
      </c>
      <c r="AM24" s="5" t="n"/>
    </row>
    <row r="25" ht="22" customHeight="1">
      <c r="A25" s="11" t="n">
        <v>19</v>
      </c>
      <c r="B25" s="5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  <c r="V25" s="12" t="n"/>
      <c r="W25" s="12" t="n"/>
      <c r="X25" s="12" t="n"/>
      <c r="Y25" s="12" t="n"/>
      <c r="Z25" s="12" t="n"/>
      <c r="AA25" s="12" t="n"/>
      <c r="AB25" s="12" t="n"/>
      <c r="AC25" s="12" t="n"/>
      <c r="AD25" s="12" t="n"/>
      <c r="AE25" s="12" t="n"/>
      <c r="AF25" s="12" t="n"/>
      <c r="AG25" s="12" t="n"/>
      <c r="AH25" s="13">
        <f>COUNTIF(C25:AG25,"출")+COUNTIF(C25:AG25,"지")+0.5*COUNTIF(C25:AG25,"반")</f>
        <v/>
      </c>
      <c r="AI25" s="13">
        <f>COUNTIF(C25:AG25,"결")</f>
        <v/>
      </c>
      <c r="AJ25" s="13">
        <f>COUNTIF(C25:AG25,"연")</f>
        <v/>
      </c>
      <c r="AK25" s="13">
        <f>COUNTIF(C25:AG25,"반")</f>
        <v/>
      </c>
      <c r="AL25" s="13">
        <f>COUNTIF(C25:AG25,"지")</f>
        <v/>
      </c>
      <c r="AM25" s="5" t="n"/>
    </row>
    <row r="26" ht="22" customHeight="1">
      <c r="A26" s="11" t="n">
        <v>20</v>
      </c>
      <c r="B26" s="5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  <c r="V26" s="12" t="n"/>
      <c r="W26" s="12" t="n"/>
      <c r="X26" s="12" t="n"/>
      <c r="Y26" s="12" t="n"/>
      <c r="Z26" s="12" t="n"/>
      <c r="AA26" s="12" t="n"/>
      <c r="AB26" s="12" t="n"/>
      <c r="AC26" s="12" t="n"/>
      <c r="AD26" s="12" t="n"/>
      <c r="AE26" s="12" t="n"/>
      <c r="AF26" s="12" t="n"/>
      <c r="AG26" s="12" t="n"/>
      <c r="AH26" s="13">
        <f>COUNTIF(C26:AG26,"출")+COUNTIF(C26:AG26,"지")+0.5*COUNTIF(C26:AG26,"반")</f>
        <v/>
      </c>
      <c r="AI26" s="13">
        <f>COUNTIF(C26:AG26,"결")</f>
        <v/>
      </c>
      <c r="AJ26" s="13">
        <f>COUNTIF(C26:AG26,"연")</f>
        <v/>
      </c>
      <c r="AK26" s="13">
        <f>COUNTIF(C26:AG26,"반")</f>
        <v/>
      </c>
      <c r="AL26" s="13">
        <f>COUNTIF(C26:AG26,"지")</f>
        <v/>
      </c>
      <c r="AM26" s="5" t="n"/>
    </row>
    <row r="27" ht="20" customHeight="1">
      <c r="A27" s="8" t="inlineStr">
        <is>
          <t>출근 인원</t>
        </is>
      </c>
      <c r="B27" s="3" t="n"/>
      <c r="C27" s="14">
        <f>IF(C5="","",COUNTIF(C7:C26,"출")+COUNTIF(C7:C26,"지")+0.5*COUNTIF(C7:C26,"반"))</f>
        <v/>
      </c>
      <c r="D27" s="14">
        <f>IF(D5="","",COUNTIF(D7:D26,"출")+COUNTIF(D7:D26,"지")+0.5*COUNTIF(D7:D26,"반"))</f>
        <v/>
      </c>
      <c r="E27" s="14">
        <f>IF(E5="","",COUNTIF(E7:E26,"출")+COUNTIF(E7:E26,"지")+0.5*COUNTIF(E7:E26,"반"))</f>
        <v/>
      </c>
      <c r="F27" s="14">
        <f>IF(F5="","",COUNTIF(F7:F26,"출")+COUNTIF(F7:F26,"지")+0.5*COUNTIF(F7:F26,"반"))</f>
        <v/>
      </c>
      <c r="G27" s="14">
        <f>IF(G5="","",COUNTIF(G7:G26,"출")+COUNTIF(G7:G26,"지")+0.5*COUNTIF(G7:G26,"반"))</f>
        <v/>
      </c>
      <c r="H27" s="14">
        <f>IF(H5="","",COUNTIF(H7:H26,"출")+COUNTIF(H7:H26,"지")+0.5*COUNTIF(H7:H26,"반"))</f>
        <v/>
      </c>
      <c r="I27" s="14">
        <f>IF(I5="","",COUNTIF(I7:I26,"출")+COUNTIF(I7:I26,"지")+0.5*COUNTIF(I7:I26,"반"))</f>
        <v/>
      </c>
      <c r="J27" s="14">
        <f>IF(J5="","",COUNTIF(J7:J26,"출")+COUNTIF(J7:J26,"지")+0.5*COUNTIF(J7:J26,"반"))</f>
        <v/>
      </c>
      <c r="K27" s="14">
        <f>IF(K5="","",COUNTIF(K7:K26,"출")+COUNTIF(K7:K26,"지")+0.5*COUNTIF(K7:K26,"반"))</f>
        <v/>
      </c>
      <c r="L27" s="14">
        <f>IF(L5="","",COUNTIF(L7:L26,"출")+COUNTIF(L7:L26,"지")+0.5*COUNTIF(L7:L26,"반"))</f>
        <v/>
      </c>
      <c r="M27" s="14">
        <f>IF(M5="","",COUNTIF(M7:M26,"출")+COUNTIF(M7:M26,"지")+0.5*COUNTIF(M7:M26,"반"))</f>
        <v/>
      </c>
      <c r="N27" s="14">
        <f>IF(N5="","",COUNTIF(N7:N26,"출")+COUNTIF(N7:N26,"지")+0.5*COUNTIF(N7:N26,"반"))</f>
        <v/>
      </c>
      <c r="O27" s="14">
        <f>IF(O5="","",COUNTIF(O7:O26,"출")+COUNTIF(O7:O26,"지")+0.5*COUNTIF(O7:O26,"반"))</f>
        <v/>
      </c>
      <c r="P27" s="14">
        <f>IF(P5="","",COUNTIF(P7:P26,"출")+COUNTIF(P7:P26,"지")+0.5*COUNTIF(P7:P26,"반"))</f>
        <v/>
      </c>
      <c r="Q27" s="14">
        <f>IF(Q5="","",COUNTIF(Q7:Q26,"출")+COUNTIF(Q7:Q26,"지")+0.5*COUNTIF(Q7:Q26,"반"))</f>
        <v/>
      </c>
      <c r="R27" s="14">
        <f>IF(R5="","",COUNTIF(R7:R26,"출")+COUNTIF(R7:R26,"지")+0.5*COUNTIF(R7:R26,"반"))</f>
        <v/>
      </c>
      <c r="S27" s="14">
        <f>IF(S5="","",COUNTIF(S7:S26,"출")+COUNTIF(S7:S26,"지")+0.5*COUNTIF(S7:S26,"반"))</f>
        <v/>
      </c>
      <c r="T27" s="14">
        <f>IF(T5="","",COUNTIF(T7:T26,"출")+COUNTIF(T7:T26,"지")+0.5*COUNTIF(T7:T26,"반"))</f>
        <v/>
      </c>
      <c r="U27" s="14">
        <f>IF(U5="","",COUNTIF(U7:U26,"출")+COUNTIF(U7:U26,"지")+0.5*COUNTIF(U7:U26,"반"))</f>
        <v/>
      </c>
      <c r="V27" s="14">
        <f>IF(V5="","",COUNTIF(V7:V26,"출")+COUNTIF(V7:V26,"지")+0.5*COUNTIF(V7:V26,"반"))</f>
        <v/>
      </c>
      <c r="W27" s="14">
        <f>IF(W5="","",COUNTIF(W7:W26,"출")+COUNTIF(W7:W26,"지")+0.5*COUNTIF(W7:W26,"반"))</f>
        <v/>
      </c>
      <c r="X27" s="14">
        <f>IF(X5="","",COUNTIF(X7:X26,"출")+COUNTIF(X7:X26,"지")+0.5*COUNTIF(X7:X26,"반"))</f>
        <v/>
      </c>
      <c r="Y27" s="14">
        <f>IF(Y5="","",COUNTIF(Y7:Y26,"출")+COUNTIF(Y7:Y26,"지")+0.5*COUNTIF(Y7:Y26,"반"))</f>
        <v/>
      </c>
      <c r="Z27" s="14">
        <f>IF(Z5="","",COUNTIF(Z7:Z26,"출")+COUNTIF(Z7:Z26,"지")+0.5*COUNTIF(Z7:Z26,"반"))</f>
        <v/>
      </c>
      <c r="AA27" s="14">
        <f>IF(AA5="","",COUNTIF(AA7:AA26,"출")+COUNTIF(AA7:AA26,"지")+0.5*COUNTIF(AA7:AA26,"반"))</f>
        <v/>
      </c>
      <c r="AB27" s="14">
        <f>IF(AB5="","",COUNTIF(AB7:AB26,"출")+COUNTIF(AB7:AB26,"지")+0.5*COUNTIF(AB7:AB26,"반"))</f>
        <v/>
      </c>
      <c r="AC27" s="14">
        <f>IF(AC5="","",COUNTIF(AC7:AC26,"출")+COUNTIF(AC7:AC26,"지")+0.5*COUNTIF(AC7:AC26,"반"))</f>
        <v/>
      </c>
      <c r="AD27" s="14">
        <f>IF(AD5="","",COUNTIF(AD7:AD26,"출")+COUNTIF(AD7:AD26,"지")+0.5*COUNTIF(AD7:AD26,"반"))</f>
        <v/>
      </c>
      <c r="AE27" s="14">
        <f>IF(AE5="","",COUNTIF(AE7:AE26,"출")+COUNTIF(AE7:AE26,"지")+0.5*COUNTIF(AE7:AE26,"반"))</f>
        <v/>
      </c>
      <c r="AF27" s="14">
        <f>IF(AF5="","",COUNTIF(AF7:AF26,"출")+COUNTIF(AF7:AF26,"지")+0.5*COUNTIF(AF7:AF26,"반"))</f>
        <v/>
      </c>
      <c r="AG27" s="14">
        <f>IF(AG5="","",COUNTIF(AG7:AG26,"출")+COUNTIF(AG7:AG26,"지")+0.5*COUNTIF(AG7:AG26,"반"))</f>
        <v/>
      </c>
      <c r="AH27" s="3" t="n"/>
      <c r="AI27" s="3" t="n"/>
      <c r="AJ27" s="3" t="n"/>
      <c r="AK27" s="3" t="n"/>
      <c r="AL27" s="3" t="n"/>
      <c r="AM27" s="3" t="n"/>
    </row>
    <row r="29" ht="28" customHeight="1">
      <c r="A29" s="15" t="inlineStr">
        <is>
          <t>작성자 (서명)                          확인자 (서명)</t>
        </is>
      </c>
    </row>
    <row r="30">
      <c r="A30" s="16" t="inlineStr">
        <is>
          <t>서식 제공 우정소프트웨어 staff.ai.kr · 자유롭게 고쳐 쓰셔도 됩니다</t>
        </is>
      </c>
    </row>
  </sheetData>
  <mergeCells count="18">
    <mergeCell ref="A5:A6"/>
    <mergeCell ref="A3:B3"/>
    <mergeCell ref="AJ5:AJ6"/>
    <mergeCell ref="AH5:AH6"/>
    <mergeCell ref="A1:AM2"/>
    <mergeCell ref="C3:F3"/>
    <mergeCell ref="AI5:AI6"/>
    <mergeCell ref="AK5:AK6"/>
    <mergeCell ref="AL5:AL6"/>
    <mergeCell ref="AM5:AM6"/>
    <mergeCell ref="N3:Q3"/>
    <mergeCell ref="R3:Z3"/>
    <mergeCell ref="A30:AM30"/>
    <mergeCell ref="A29:AM29"/>
    <mergeCell ref="G3:I3"/>
    <mergeCell ref="A27:B27"/>
    <mergeCell ref="J3:L3"/>
    <mergeCell ref="B5:B6"/>
  </mergeCells>
  <conditionalFormatting sqref="C6:AG26">
    <cfRule type="expression" priority="1" dxfId="0">
      <formula>OR(C$6="토",C$6="일",C$6="")</formula>
    </cfRule>
  </conditionalFormatting>
  <conditionalFormatting sqref="AI7:AI26">
    <cfRule type="expression" priority="2" dxfId="1">
      <formula>AND(ISNUMBER(AI7),AI7&gt;0)</formula>
    </cfRule>
  </conditionalFormatting>
  <dataValidations count="3">
    <dataValidation sqref="C3" showDropDown="0" showInputMessage="0" showErrorMessage="1" allowBlank="1" errorTitle="연도" error="2000 부터 2099 사이의 숫자만 적어 주십시오." type="whole" errorStyle="stop" operator="between">
      <formula1>2000</formula1>
      <formula2>2099</formula2>
    </dataValidation>
    <dataValidation sqref="J3" showDropDown="0" showInputMessage="0" showErrorMessage="1" allowBlank="1" errorTitle="월" error="1 부터 12 사이의 숫자만 적어 주십시오." type="whole" errorStyle="stop" operator="between">
      <formula1>1</formula1>
      <formula2>12</formula2>
    </dataValidation>
    <dataValidation sqref="C7:AG26" showDropDown="0" showInputMessage="0" showErrorMessage="1" allowBlank="1" errorTitle="근태 표시" error="목록에서 골라 주십시오(출 · 결 · 연 · 반 · 지 · 휴)." type="list" errorStyle="stop">
      <formula1>"출,결,연,반,지,휴"</formula1>
    </dataValidation>
  </dataValidations>
  <pageMargins left="0.4" right="0.4" top="0.5" bottom="0.5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우정소프트웨어</dc:creator>
  <dcterms:created xmlns:dcterms="http://purl.org/dc/terms/" xmlns:xsi="http://www.w3.org/2001/XMLSchema-instance" xsi:type="dcterms:W3CDTF">2026-10-15T07:01:42Z</dcterms:created>
  <dcterms:modified xmlns:dcterms="http://purl.org/dc/terms/" xmlns:xsi="http://www.w3.org/2001/XMLSchema-instance" xsi:type="dcterms:W3CDTF">2026-10-15T07:01:42Z</dcterms:modified>
  <cp:lastModifiedBy>우정소프트웨어</cp:lastModifiedBy>
</cp:coreProperties>
</file>